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<sst xmlns="http://schemas.openxmlformats.org/spreadsheetml/2006/main" count="42" uniqueCount="33">
  <si>
    <t>Purchase Price</t>
  </si>
  <si>
    <t>Price per order</t>
  </si>
  <si>
    <t>Totals:</t>
  </si>
  <si>
    <t>Recipe Amount</t>
  </si>
  <si>
    <t>Units</t>
  </si>
  <si>
    <t>Unit Price</t>
  </si>
  <si>
    <t>cups</t>
  </si>
  <si>
    <t>Tbl</t>
  </si>
  <si>
    <t>Conversion</t>
  </si>
  <si>
    <t>units</t>
  </si>
  <si>
    <t>Sell Price/Order</t>
  </si>
  <si>
    <t>Profit Margin</t>
  </si>
  <si>
    <t>Orders</t>
  </si>
  <si>
    <t>Income</t>
  </si>
  <si>
    <t>COGS</t>
  </si>
  <si>
    <t>Net Income/Profit</t>
  </si>
  <si>
    <t>Purchase Qty</t>
  </si>
  <si>
    <t>Chicken Broccoli Fettuccini Alfredo</t>
  </si>
  <si>
    <t>Chicken Breasts</t>
  </si>
  <si>
    <t>Butter</t>
  </si>
  <si>
    <t>Cream Cheese</t>
  </si>
  <si>
    <t>Heavy Cream</t>
  </si>
  <si>
    <t>Parmesan</t>
  </si>
  <si>
    <t>Fettuccine Pasta</t>
  </si>
  <si>
    <t>Broccoli</t>
  </si>
  <si>
    <t>lbs</t>
  </si>
  <si>
    <t>lb</t>
  </si>
  <si>
    <t>cup</t>
  </si>
  <si>
    <t>oz</t>
  </si>
  <si>
    <t>tbl</t>
  </si>
  <si>
    <t>breasts</t>
  </si>
  <si>
    <t>lb or 40 b.</t>
  </si>
  <si>
    <t>quart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</si>
</sst>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_);\(#,##0.0\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44" fontId="0" fillId="0" borderId="13" xfId="44" applyFont="1" applyBorder="1" applyAlignment="1">
      <alignment/>
    </xf>
    <xf numFmtId="0" fontId="0" fillId="0" borderId="13" xfId="0" applyBorder="1" applyAlignment="1">
      <alignment horizontal="right"/>
    </xf>
    <xf numFmtId="44" fontId="0" fillId="0" borderId="13" xfId="44" applyFont="1" applyBorder="1" applyAlignment="1">
      <alignment/>
    </xf>
    <xf numFmtId="4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left"/>
    </xf>
    <xf numFmtId="44" fontId="0" fillId="0" borderId="17" xfId="44" applyFont="1" applyBorder="1" applyAlignment="1">
      <alignment horizontal="left"/>
    </xf>
    <xf numFmtId="44" fontId="0" fillId="0" borderId="17" xfId="44" applyFont="1" applyBorder="1" applyAlignment="1">
      <alignment/>
    </xf>
    <xf numFmtId="0" fontId="0" fillId="0" borderId="17" xfId="0" applyBorder="1" applyAlignment="1">
      <alignment horizontal="right"/>
    </xf>
    <xf numFmtId="44" fontId="0" fillId="0" borderId="18" xfId="0" applyNumberFormat="1" applyBorder="1" applyAlignment="1">
      <alignment/>
    </xf>
    <xf numFmtId="44" fontId="0" fillId="0" borderId="17" xfId="44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4" fontId="0" fillId="0" borderId="21" xfId="44" applyFont="1" applyBorder="1" applyAlignment="1">
      <alignment/>
    </xf>
    <xf numFmtId="0" fontId="0" fillId="0" borderId="21" xfId="0" applyBorder="1" applyAlignment="1">
      <alignment horizontal="right"/>
    </xf>
    <xf numFmtId="44" fontId="0" fillId="0" borderId="21" xfId="44" applyFont="1" applyBorder="1" applyAlignment="1">
      <alignment/>
    </xf>
    <xf numFmtId="44" fontId="0" fillId="0" borderId="22" xfId="0" applyNumberFormat="1" applyBorder="1" applyAlignment="1">
      <alignment/>
    </xf>
    <xf numFmtId="0" fontId="2" fillId="0" borderId="0" xfId="0" applyFont="1" applyAlignment="1">
      <alignment horizontal="right"/>
    </xf>
    <xf numFmtId="44" fontId="2" fillId="0" borderId="0" xfId="0" applyNumberFormat="1" applyFont="1" applyAlignment="1">
      <alignment horizontal="right"/>
    </xf>
    <xf numFmtId="44" fontId="2" fillId="0" borderId="0" xfId="0" applyNumberFormat="1" applyFont="1" applyAlignment="1">
      <alignment/>
    </xf>
    <xf numFmtId="44" fontId="2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44" fontId="0" fillId="0" borderId="25" xfId="44" applyFont="1" applyBorder="1" applyAlignment="1">
      <alignment/>
    </xf>
    <xf numFmtId="44" fontId="0" fillId="0" borderId="0" xfId="44" applyAlignment="1">
      <alignment/>
    </xf>
    <xf numFmtId="0" fontId="0" fillId="0" borderId="26" xfId="0" applyBorder="1" applyAlignment="1">
      <alignment/>
    </xf>
    <xf numFmtId="9" fontId="0" fillId="0" borderId="27" xfId="57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44" fontId="2" fillId="0" borderId="0" xfId="0" applyNumberFormat="1" applyFont="1" applyBorder="1" applyAlignment="1">
      <alignment/>
    </xf>
    <xf numFmtId="9" fontId="0" fillId="0" borderId="0" xfId="57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4" fontId="0" fillId="0" borderId="29" xfId="44" applyFont="1" applyBorder="1" applyAlignment="1">
      <alignment/>
    </xf>
    <xf numFmtId="0" fontId="0" fillId="0" borderId="29" xfId="0" applyBorder="1" applyAlignment="1">
      <alignment horizontal="right"/>
    </xf>
    <xf numFmtId="44" fontId="0" fillId="0" borderId="29" xfId="44" applyFont="1" applyBorder="1" applyAlignment="1">
      <alignment/>
    </xf>
    <xf numFmtId="44" fontId="0" fillId="0" borderId="30" xfId="0" applyNumberFormat="1" applyBorder="1" applyAlignment="1">
      <alignment/>
    </xf>
    <xf numFmtId="0" fontId="0" fillId="0" borderId="17" xfId="44" applyNumberFormat="1" applyFont="1" applyBorder="1" applyAlignment="1">
      <alignment horizontal="right"/>
    </xf>
    <xf numFmtId="0" fontId="0" fillId="0" borderId="17" xfId="44" applyNumberFormat="1" applyFont="1" applyBorder="1" applyAlignment="1">
      <alignment/>
    </xf>
    <xf numFmtId="0" fontId="0" fillId="0" borderId="29" xfId="44" applyNumberFormat="1" applyFont="1" applyBorder="1" applyAlignment="1">
      <alignment/>
    </xf>
    <xf numFmtId="44" fontId="0" fillId="0" borderId="17" xfId="44" applyFont="1" applyBorder="1" applyAlignment="1">
      <alignment horizontal="right"/>
    </xf>
    <xf numFmtId="44" fontId="0" fillId="0" borderId="13" xfId="44" applyNumberFormat="1" applyFont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13" xfId="0" applyFill="1" applyBorder="1" applyAlignment="1">
      <alignment/>
    </xf>
    <xf numFmtId="44" fontId="0" fillId="0" borderId="13" xfId="44" applyFont="1" applyFill="1" applyBorder="1" applyAlignment="1">
      <alignment/>
    </xf>
    <xf numFmtId="44" fontId="0" fillId="0" borderId="21" xfId="44" applyNumberFormat="1" applyFont="1" applyBorder="1" applyAlignment="1">
      <alignment/>
    </xf>
    <xf numFmtId="0" fontId="0" fillId="33" borderId="0" xfId="0" applyFill="1" applyAlignment="1">
      <alignment/>
    </xf>
    <xf numFmtId="44" fontId="0" fillId="33" borderId="0" xfId="0" applyNumberFormat="1" applyFill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Profitability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5725"/>
          <c:w val="0.57225"/>
          <c:h val="0.72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'[1]2009'!$C$14</c:f>
              <c:strCache>
                <c:ptCount val="1"/>
                <c:pt idx="0">
                  <c:v>Income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'[1]2009'!$B$15:$B$34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'[1]2009'!$C$15:$C$34</c:f>
              <c:numCache>
                <c:ptCount val="20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  <c:pt idx="12">
                  <c:v>156</c:v>
                </c:pt>
                <c:pt idx="13">
                  <c:v>168</c:v>
                </c:pt>
                <c:pt idx="14">
                  <c:v>180</c:v>
                </c:pt>
                <c:pt idx="15">
                  <c:v>192</c:v>
                </c:pt>
                <c:pt idx="16">
                  <c:v>204</c:v>
                </c:pt>
                <c:pt idx="17">
                  <c:v>216</c:v>
                </c:pt>
                <c:pt idx="18">
                  <c:v>228</c:v>
                </c:pt>
                <c:pt idx="19">
                  <c:v>240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'[1]2009'!$D$14</c:f>
              <c:strCache>
                <c:ptCount val="1"/>
                <c:pt idx="0">
                  <c:v>COGS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'[1]2009'!$B$15:$B$34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'[1]2009'!$D$15:$D$34</c:f>
              <c:numCache>
                <c:ptCount val="20"/>
                <c:pt idx="0">
                  <c:v>7.136461325331752</c:v>
                </c:pt>
                <c:pt idx="1">
                  <c:v>14.272922650663505</c:v>
                </c:pt>
                <c:pt idx="2">
                  <c:v>21.409383975995258</c:v>
                </c:pt>
                <c:pt idx="3">
                  <c:v>28.54584530132701</c:v>
                </c:pt>
                <c:pt idx="4">
                  <c:v>35.682306626658765</c:v>
                </c:pt>
                <c:pt idx="5">
                  <c:v>42.818767951990516</c:v>
                </c:pt>
                <c:pt idx="6">
                  <c:v>49.95522927732227</c:v>
                </c:pt>
                <c:pt idx="7">
                  <c:v>57.09169060265402</c:v>
                </c:pt>
                <c:pt idx="8">
                  <c:v>64.22815192798578</c:v>
                </c:pt>
                <c:pt idx="9">
                  <c:v>71.36461325331753</c:v>
                </c:pt>
                <c:pt idx="10">
                  <c:v>78.50107457864928</c:v>
                </c:pt>
                <c:pt idx="11">
                  <c:v>85.63753590398103</c:v>
                </c:pt>
                <c:pt idx="12">
                  <c:v>92.77399722931278</c:v>
                </c:pt>
                <c:pt idx="13">
                  <c:v>99.91045855464453</c:v>
                </c:pt>
                <c:pt idx="14">
                  <c:v>107.04691987997629</c:v>
                </c:pt>
                <c:pt idx="15">
                  <c:v>114.18338120530804</c:v>
                </c:pt>
                <c:pt idx="16">
                  <c:v>121.31984253063979</c:v>
                </c:pt>
                <c:pt idx="17">
                  <c:v>128.45630385597156</c:v>
                </c:pt>
                <c:pt idx="18">
                  <c:v>135.5927651813033</c:v>
                </c:pt>
                <c:pt idx="19">
                  <c:v>142.72922650663506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'[1]2009'!$E$14</c:f>
              <c:strCache>
                <c:ptCount val="1"/>
                <c:pt idx="0">
                  <c:v>Net Income/Profit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'[1]2009'!$B$15:$B$34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'[1]2009'!$E$15:$E$34</c:f>
              <c:numCache>
                <c:ptCount val="20"/>
                <c:pt idx="0">
                  <c:v>4.863538674668248</c:v>
                </c:pt>
                <c:pt idx="1">
                  <c:v>9.727077349336495</c:v>
                </c:pt>
                <c:pt idx="2">
                  <c:v>14.590616024004742</c:v>
                </c:pt>
                <c:pt idx="3">
                  <c:v>19.45415469867299</c:v>
                </c:pt>
                <c:pt idx="4">
                  <c:v>24.317693373341235</c:v>
                </c:pt>
                <c:pt idx="5">
                  <c:v>29.181232048009484</c:v>
                </c:pt>
                <c:pt idx="6">
                  <c:v>34.04477072267773</c:v>
                </c:pt>
                <c:pt idx="7">
                  <c:v>38.90830939734598</c:v>
                </c:pt>
                <c:pt idx="8">
                  <c:v>43.77184807201422</c:v>
                </c:pt>
                <c:pt idx="9">
                  <c:v>48.63538674668247</c:v>
                </c:pt>
                <c:pt idx="10">
                  <c:v>53.49892542135072</c:v>
                </c:pt>
                <c:pt idx="11">
                  <c:v>58.36246409601897</c:v>
                </c:pt>
                <c:pt idx="12">
                  <c:v>63.22600277068722</c:v>
                </c:pt>
                <c:pt idx="13">
                  <c:v>68.08954144535547</c:v>
                </c:pt>
                <c:pt idx="14">
                  <c:v>72.95308012002371</c:v>
                </c:pt>
                <c:pt idx="15">
                  <c:v>77.81661879469196</c:v>
                </c:pt>
                <c:pt idx="16">
                  <c:v>82.68015746936021</c:v>
                </c:pt>
                <c:pt idx="17">
                  <c:v>87.54369614402844</c:v>
                </c:pt>
                <c:pt idx="18">
                  <c:v>92.40723481869671</c:v>
                </c:pt>
                <c:pt idx="19">
                  <c:v>97.27077349336494</c:v>
                </c:pt>
              </c:numCache>
            </c:numRef>
          </c:yVal>
          <c:smooth val="1"/>
        </c:ser>
        <c:axId val="27625845"/>
        <c:axId val="47306014"/>
      </c:scatterChart>
      <c:valAx>
        <c:axId val="2762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Orders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6014"/>
        <c:crosses val="autoZero"/>
        <c:crossBetween val="midCat"/>
        <c:dispUnits/>
      </c:valAx>
      <c:valAx>
        <c:axId val="47306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258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"/>
          <c:y val="0.381"/>
          <c:w val="0.315"/>
          <c:h val="0.2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15</xdr:row>
      <xdr:rowOff>9525</xdr:rowOff>
    </xdr:from>
    <xdr:to>
      <xdr:col>10</xdr:col>
      <xdr:colOff>561975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248150" y="2533650"/>
        <a:ext cx="40481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raisers\Fundraisers\Copy%20of%20Apple%20&amp;%20Leek%20Stuffed%20Pork%20cho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Sheet2"/>
      <sheetName val="Sheet3"/>
      <sheetName val="2009"/>
    </sheetNames>
    <sheetDataSet>
      <sheetData sheetId="3">
        <row r="14">
          <cell r="C14" t="str">
            <v>Income</v>
          </cell>
          <cell r="D14" t="str">
            <v>COGS</v>
          </cell>
          <cell r="E14" t="str">
            <v>Net Income/Profit</v>
          </cell>
        </row>
        <row r="15">
          <cell r="B15">
            <v>1</v>
          </cell>
          <cell r="C15">
            <v>12</v>
          </cell>
          <cell r="D15">
            <v>7.136461325331752</v>
          </cell>
          <cell r="E15">
            <v>4.863538674668248</v>
          </cell>
        </row>
        <row r="16">
          <cell r="B16">
            <v>2</v>
          </cell>
          <cell r="C16">
            <v>24</v>
          </cell>
          <cell r="D16">
            <v>14.272922650663505</v>
          </cell>
          <cell r="E16">
            <v>9.727077349336495</v>
          </cell>
        </row>
        <row r="17">
          <cell r="B17">
            <v>3</v>
          </cell>
          <cell r="C17">
            <v>36</v>
          </cell>
          <cell r="D17">
            <v>21.409383975995258</v>
          </cell>
          <cell r="E17">
            <v>14.590616024004742</v>
          </cell>
        </row>
        <row r="18">
          <cell r="B18">
            <v>4</v>
          </cell>
          <cell r="C18">
            <v>48</v>
          </cell>
          <cell r="D18">
            <v>28.54584530132701</v>
          </cell>
          <cell r="E18">
            <v>19.45415469867299</v>
          </cell>
        </row>
        <row r="19">
          <cell r="B19">
            <v>5</v>
          </cell>
          <cell r="C19">
            <v>60</v>
          </cell>
          <cell r="D19">
            <v>35.682306626658765</v>
          </cell>
          <cell r="E19">
            <v>24.317693373341235</v>
          </cell>
        </row>
        <row r="20">
          <cell r="B20">
            <v>6</v>
          </cell>
          <cell r="C20">
            <v>72</v>
          </cell>
          <cell r="D20">
            <v>42.818767951990516</v>
          </cell>
          <cell r="E20">
            <v>29.181232048009484</v>
          </cell>
        </row>
        <row r="21">
          <cell r="B21">
            <v>7</v>
          </cell>
          <cell r="C21">
            <v>84</v>
          </cell>
          <cell r="D21">
            <v>49.95522927732227</v>
          </cell>
          <cell r="E21">
            <v>34.04477072267773</v>
          </cell>
        </row>
        <row r="22">
          <cell r="B22">
            <v>8</v>
          </cell>
          <cell r="C22">
            <v>96</v>
          </cell>
          <cell r="D22">
            <v>57.09169060265402</v>
          </cell>
          <cell r="E22">
            <v>38.90830939734598</v>
          </cell>
        </row>
        <row r="23">
          <cell r="B23">
            <v>9</v>
          </cell>
          <cell r="C23">
            <v>108</v>
          </cell>
          <cell r="D23">
            <v>64.22815192798578</v>
          </cell>
          <cell r="E23">
            <v>43.77184807201422</v>
          </cell>
        </row>
        <row r="24">
          <cell r="B24">
            <v>10</v>
          </cell>
          <cell r="C24">
            <v>120</v>
          </cell>
          <cell r="D24">
            <v>71.36461325331753</v>
          </cell>
          <cell r="E24">
            <v>48.63538674668247</v>
          </cell>
        </row>
        <row r="25">
          <cell r="B25">
            <v>11</v>
          </cell>
          <cell r="C25">
            <v>132</v>
          </cell>
          <cell r="D25">
            <v>78.50107457864928</v>
          </cell>
          <cell r="E25">
            <v>53.49892542135072</v>
          </cell>
        </row>
        <row r="26">
          <cell r="B26">
            <v>12</v>
          </cell>
          <cell r="C26">
            <v>144</v>
          </cell>
          <cell r="D26">
            <v>85.63753590398103</v>
          </cell>
          <cell r="E26">
            <v>58.36246409601897</v>
          </cell>
        </row>
        <row r="27">
          <cell r="B27">
            <v>13</v>
          </cell>
          <cell r="C27">
            <v>156</v>
          </cell>
          <cell r="D27">
            <v>92.77399722931278</v>
          </cell>
          <cell r="E27">
            <v>63.22600277068722</v>
          </cell>
        </row>
        <row r="28">
          <cell r="B28">
            <v>14</v>
          </cell>
          <cell r="C28">
            <v>168</v>
          </cell>
          <cell r="D28">
            <v>99.91045855464453</v>
          </cell>
          <cell r="E28">
            <v>68.08954144535547</v>
          </cell>
        </row>
        <row r="29">
          <cell r="B29">
            <v>15</v>
          </cell>
          <cell r="C29">
            <v>180</v>
          </cell>
          <cell r="D29">
            <v>107.04691987997629</v>
          </cell>
          <cell r="E29">
            <v>72.95308012002371</v>
          </cell>
        </row>
        <row r="30">
          <cell r="B30">
            <v>16</v>
          </cell>
          <cell r="C30">
            <v>192</v>
          </cell>
          <cell r="D30">
            <v>114.18338120530804</v>
          </cell>
          <cell r="E30">
            <v>77.81661879469196</v>
          </cell>
        </row>
        <row r="31">
          <cell r="B31">
            <v>17</v>
          </cell>
          <cell r="C31">
            <v>204</v>
          </cell>
          <cell r="D31">
            <v>121.31984253063979</v>
          </cell>
          <cell r="E31">
            <v>82.68015746936021</v>
          </cell>
        </row>
        <row r="32">
          <cell r="B32">
            <v>18</v>
          </cell>
          <cell r="C32">
            <v>216</v>
          </cell>
          <cell r="D32">
            <v>128.45630385597156</v>
          </cell>
          <cell r="E32">
            <v>87.54369614402844</v>
          </cell>
        </row>
        <row r="33">
          <cell r="B33">
            <v>19</v>
          </cell>
          <cell r="C33">
            <v>228</v>
          </cell>
          <cell r="D33">
            <v>135.5927651813033</v>
          </cell>
          <cell r="E33">
            <v>92.40723481869671</v>
          </cell>
        </row>
        <row r="34">
          <cell r="B34">
            <v>20</v>
          </cell>
          <cell r="C34">
            <v>240</v>
          </cell>
          <cell r="D34">
            <v>142.72922650663506</v>
          </cell>
          <cell r="E34">
            <v>97.27077349336494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tabSelected="1" zoomScalePageLayoutView="0" workbookViewId="0" topLeftCell="B1">
      <selection activeCell="O15" sqref="O15"/>
    </sheetView>
  </sheetViews>
  <sheetFormatPr defaultColWidth="9.140625" defaultRowHeight="12.75"/>
  <cols>
    <col min="2" max="2" width="14.8515625" style="0" bestFit="1" customWidth="1"/>
    <col min="3" max="3" width="13.140625" style="0" bestFit="1" customWidth="1"/>
    <col min="5" max="5" width="15.421875" style="0" bestFit="1" customWidth="1"/>
    <col min="6" max="6" width="11.140625" style="0" bestFit="1" customWidth="1"/>
    <col min="8" max="8" width="9.8515625" style="0" bestFit="1" customWidth="1"/>
    <col min="9" max="9" width="15.00390625" style="0" bestFit="1" customWidth="1"/>
    <col min="11" max="11" width="14.8515625" style="0" bestFit="1" customWidth="1"/>
  </cols>
  <sheetData>
    <row r="2" spans="2:11" ht="16.5" thickBot="1">
      <c r="B2" s="58" t="s">
        <v>17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3.5" thickBot="1">
      <c r="B3" s="1"/>
      <c r="C3" s="50" t="s">
        <v>16</v>
      </c>
      <c r="D3" s="51" t="s">
        <v>4</v>
      </c>
      <c r="E3" s="51" t="s">
        <v>0</v>
      </c>
      <c r="F3" s="2" t="s">
        <v>8</v>
      </c>
      <c r="G3" s="2" t="s">
        <v>9</v>
      </c>
      <c r="H3" s="2" t="s">
        <v>5</v>
      </c>
      <c r="I3" s="2" t="s">
        <v>3</v>
      </c>
      <c r="J3" s="2" t="s">
        <v>4</v>
      </c>
      <c r="K3" s="3" t="s">
        <v>1</v>
      </c>
    </row>
    <row r="4" spans="2:11" ht="12.75">
      <c r="B4" s="4" t="s">
        <v>18</v>
      </c>
      <c r="C4" s="52">
        <v>10</v>
      </c>
      <c r="D4" s="53" t="s">
        <v>31</v>
      </c>
      <c r="E4" s="54">
        <v>25.28</v>
      </c>
      <c r="F4" s="49">
        <f>E4/10</f>
        <v>2.528</v>
      </c>
      <c r="G4" s="5" t="s">
        <v>26</v>
      </c>
      <c r="H4" s="5"/>
      <c r="I4" s="6">
        <v>2</v>
      </c>
      <c r="J4" s="7" t="s">
        <v>30</v>
      </c>
      <c r="K4" s="8">
        <f>E4/40*2.5</f>
        <v>1.58</v>
      </c>
    </row>
    <row r="5" spans="2:11" ht="12.75">
      <c r="B5" s="9" t="s">
        <v>19</v>
      </c>
      <c r="C5" s="10">
        <v>30</v>
      </c>
      <c r="D5" s="11" t="s">
        <v>25</v>
      </c>
      <c r="E5" s="12">
        <v>61.15</v>
      </c>
      <c r="G5" s="12"/>
      <c r="H5" s="48">
        <f>E5/C5</f>
        <v>2.038333333333333</v>
      </c>
      <c r="I5" s="14">
        <v>0.5</v>
      </c>
      <c r="J5" s="11" t="s">
        <v>27</v>
      </c>
      <c r="K5" s="15">
        <f>H5/4</f>
        <v>0.5095833333333333</v>
      </c>
    </row>
    <row r="6" spans="2:11" ht="12.75">
      <c r="B6" s="9" t="s">
        <v>20</v>
      </c>
      <c r="C6" s="10">
        <v>8</v>
      </c>
      <c r="D6" s="11" t="s">
        <v>28</v>
      </c>
      <c r="E6" s="12">
        <v>1.79</v>
      </c>
      <c r="F6" s="45">
        <v>16</v>
      </c>
      <c r="G6" s="12" t="s">
        <v>29</v>
      </c>
      <c r="H6" s="13">
        <f>E6/F6</f>
        <v>0.111875</v>
      </c>
      <c r="I6" s="14">
        <v>2</v>
      </c>
      <c r="J6" s="16" t="s">
        <v>7</v>
      </c>
      <c r="K6" s="15">
        <f>H6*2</f>
        <v>0.22375</v>
      </c>
    </row>
    <row r="7" spans="2:11" ht="12.75">
      <c r="B7" s="9" t="s">
        <v>21</v>
      </c>
      <c r="C7" s="17">
        <v>1</v>
      </c>
      <c r="D7" s="18" t="s">
        <v>32</v>
      </c>
      <c r="E7" s="13">
        <v>2.27</v>
      </c>
      <c r="F7" s="46"/>
      <c r="G7" s="13"/>
      <c r="H7" s="13"/>
      <c r="I7" s="14">
        <v>2</v>
      </c>
      <c r="J7" s="16" t="s">
        <v>6</v>
      </c>
      <c r="K7" s="15">
        <f>E7/2</f>
        <v>1.135</v>
      </c>
    </row>
    <row r="8" spans="2:11" ht="12.75">
      <c r="B8" s="9" t="s">
        <v>23</v>
      </c>
      <c r="C8" s="39">
        <v>1</v>
      </c>
      <c r="D8" s="40" t="s">
        <v>25</v>
      </c>
      <c r="E8" s="41">
        <v>1.59</v>
      </c>
      <c r="F8" s="47"/>
      <c r="G8" s="41"/>
      <c r="H8" s="41"/>
      <c r="I8" s="42">
        <v>1</v>
      </c>
      <c r="J8" s="43" t="s">
        <v>26</v>
      </c>
      <c r="K8" s="44">
        <f>E8</f>
        <v>1.59</v>
      </c>
    </row>
    <row r="9" spans="2:11" ht="12.75">
      <c r="B9" s="9" t="s">
        <v>24</v>
      </c>
      <c r="C9" s="39">
        <v>2</v>
      </c>
      <c r="D9" s="40" t="s">
        <v>25</v>
      </c>
      <c r="E9" s="41">
        <v>1.71</v>
      </c>
      <c r="F9" s="47">
        <v>10</v>
      </c>
      <c r="G9" s="41" t="s">
        <v>6</v>
      </c>
      <c r="H9" s="41">
        <f>E9/F9</f>
        <v>0.17099999999999999</v>
      </c>
      <c r="I9" s="42">
        <v>3</v>
      </c>
      <c r="J9" s="43" t="s">
        <v>6</v>
      </c>
      <c r="K9" s="44">
        <f>H9*I9</f>
        <v>0.5129999999999999</v>
      </c>
    </row>
    <row r="10" spans="2:11" ht="13.5" thickBot="1">
      <c r="B10" s="19" t="s">
        <v>22</v>
      </c>
      <c r="C10" s="20">
        <v>5</v>
      </c>
      <c r="D10" s="21" t="s">
        <v>26</v>
      </c>
      <c r="E10" s="22">
        <v>18.4</v>
      </c>
      <c r="F10" s="21">
        <f>0.25*80</f>
        <v>20</v>
      </c>
      <c r="G10" s="22" t="s">
        <v>6</v>
      </c>
      <c r="H10" s="55">
        <f>E10/20</f>
        <v>0.9199999999999999</v>
      </c>
      <c r="I10" s="23">
        <v>0.67</v>
      </c>
      <c r="J10" s="24" t="s">
        <v>27</v>
      </c>
      <c r="K10" s="25">
        <f>H10*I10</f>
        <v>0.6164</v>
      </c>
    </row>
    <row r="11" spans="3:11" ht="13.5" thickBot="1">
      <c r="C11" s="26" t="s">
        <v>2</v>
      </c>
      <c r="D11" s="26"/>
      <c r="E11" s="27">
        <f>SUM(E4:E10)</f>
        <v>112.19</v>
      </c>
      <c r="F11" s="27"/>
      <c r="G11" s="27"/>
      <c r="H11" s="27"/>
      <c r="I11" s="26"/>
      <c r="J11" s="28"/>
      <c r="K11" s="29">
        <f>SUM(K4:K10)</f>
        <v>6.167733333333333</v>
      </c>
    </row>
    <row r="12" ht="13.5" thickBot="1"/>
    <row r="13" spans="2:10" ht="12.75">
      <c r="B13" s="30" t="s">
        <v>10</v>
      </c>
      <c r="C13" s="31">
        <v>20</v>
      </c>
      <c r="J13" s="32"/>
    </row>
    <row r="14" spans="2:10" ht="13.5" thickBot="1">
      <c r="B14" s="33" t="s">
        <v>11</v>
      </c>
      <c r="C14" s="34">
        <f>(C13-K11)/C13</f>
        <v>0.6916133333333334</v>
      </c>
      <c r="J14" s="35"/>
    </row>
    <row r="15" spans="4:10" ht="12.75">
      <c r="D15" s="36"/>
      <c r="E15" s="36"/>
      <c r="F15" s="36"/>
      <c r="G15" s="36"/>
      <c r="H15" s="36"/>
      <c r="I15" s="36"/>
      <c r="J15" s="37"/>
    </row>
    <row r="16" spans="2:5" ht="12.75">
      <c r="B16" t="s">
        <v>12</v>
      </c>
      <c r="C16" t="s">
        <v>13</v>
      </c>
      <c r="D16" t="s">
        <v>14</v>
      </c>
      <c r="E16" t="s">
        <v>15</v>
      </c>
    </row>
    <row r="17" spans="2:5" ht="12.75">
      <c r="B17">
        <v>1</v>
      </c>
      <c r="C17" s="35">
        <f>B17*C13</f>
        <v>20</v>
      </c>
      <c r="D17" s="35">
        <f>B17*$K$11</f>
        <v>6.167733333333333</v>
      </c>
      <c r="E17" s="35">
        <f>C17-D17</f>
        <v>13.832266666666667</v>
      </c>
    </row>
    <row r="18" spans="2:5" ht="12.75">
      <c r="B18">
        <v>2</v>
      </c>
      <c r="C18" s="35">
        <f>B18*C13</f>
        <v>40</v>
      </c>
      <c r="D18" s="35">
        <f aca="true" t="shared" si="0" ref="D18:D36">B18*$K$11</f>
        <v>12.335466666666665</v>
      </c>
      <c r="E18" s="35">
        <f aca="true" t="shared" si="1" ref="E18:E36">C18-D18</f>
        <v>27.664533333333335</v>
      </c>
    </row>
    <row r="19" spans="2:5" ht="12.75">
      <c r="B19">
        <v>3</v>
      </c>
      <c r="C19" s="35">
        <f>B19*C13</f>
        <v>60</v>
      </c>
      <c r="D19" s="35">
        <f t="shared" si="0"/>
        <v>18.5032</v>
      </c>
      <c r="E19" s="35">
        <f t="shared" si="1"/>
        <v>41.4968</v>
      </c>
    </row>
    <row r="20" spans="2:10" ht="12.75">
      <c r="B20">
        <v>4</v>
      </c>
      <c r="C20" s="35">
        <f>B20*C13</f>
        <v>80</v>
      </c>
      <c r="D20" s="35">
        <f t="shared" si="0"/>
        <v>24.67093333333333</v>
      </c>
      <c r="E20" s="35">
        <f t="shared" si="1"/>
        <v>55.32906666666667</v>
      </c>
      <c r="J20" s="38"/>
    </row>
    <row r="21" spans="2:5" ht="12.75">
      <c r="B21">
        <v>5</v>
      </c>
      <c r="C21" s="35">
        <f>B21*C13</f>
        <v>100</v>
      </c>
      <c r="D21" s="35">
        <f t="shared" si="0"/>
        <v>30.83866666666666</v>
      </c>
      <c r="E21" s="35">
        <f t="shared" si="1"/>
        <v>69.16133333333335</v>
      </c>
    </row>
    <row r="22" spans="2:5" ht="12.75">
      <c r="B22">
        <v>6</v>
      </c>
      <c r="C22" s="35">
        <f>B22*C17</f>
        <v>120</v>
      </c>
      <c r="D22" s="35">
        <f t="shared" si="0"/>
        <v>37.0064</v>
      </c>
      <c r="E22" s="35">
        <f t="shared" si="1"/>
        <v>82.9936</v>
      </c>
    </row>
    <row r="23" spans="2:5" ht="12.75">
      <c r="B23">
        <v>7</v>
      </c>
      <c r="C23" s="35">
        <f>B23*C17</f>
        <v>140</v>
      </c>
      <c r="D23" s="35">
        <f t="shared" si="0"/>
        <v>43.17413333333333</v>
      </c>
      <c r="E23" s="35">
        <f t="shared" si="1"/>
        <v>96.82586666666667</v>
      </c>
    </row>
    <row r="24" spans="2:5" ht="12.75">
      <c r="B24">
        <v>8</v>
      </c>
      <c r="C24" s="35">
        <f>B24*C17</f>
        <v>160</v>
      </c>
      <c r="D24" s="35">
        <f t="shared" si="0"/>
        <v>49.34186666666666</v>
      </c>
      <c r="E24" s="35">
        <f t="shared" si="1"/>
        <v>110.65813333333334</v>
      </c>
    </row>
    <row r="25" spans="2:5" ht="12.75">
      <c r="B25">
        <v>9</v>
      </c>
      <c r="C25" s="35">
        <f>B25*C17</f>
        <v>180</v>
      </c>
      <c r="D25" s="35">
        <f t="shared" si="0"/>
        <v>55.50959999999999</v>
      </c>
      <c r="E25" s="35">
        <f t="shared" si="1"/>
        <v>124.49040000000001</v>
      </c>
    </row>
    <row r="26" spans="2:5" ht="12.75">
      <c r="B26">
        <v>10</v>
      </c>
      <c r="C26" s="35">
        <f>B26*C13</f>
        <v>200</v>
      </c>
      <c r="D26" s="35">
        <f t="shared" si="0"/>
        <v>61.67733333333332</v>
      </c>
      <c r="E26" s="35">
        <f t="shared" si="1"/>
        <v>138.3226666666667</v>
      </c>
    </row>
    <row r="27" spans="2:5" ht="12.75">
      <c r="B27" s="56">
        <v>11</v>
      </c>
      <c r="C27" s="57">
        <f>B27*C13</f>
        <v>220</v>
      </c>
      <c r="D27" s="57">
        <f t="shared" si="0"/>
        <v>67.84506666666665</v>
      </c>
      <c r="E27" s="57">
        <f t="shared" si="1"/>
        <v>152.15493333333336</v>
      </c>
    </row>
    <row r="28" spans="2:5" ht="12.75">
      <c r="B28">
        <v>12</v>
      </c>
      <c r="C28" s="35">
        <f>B28*C13</f>
        <v>240</v>
      </c>
      <c r="D28" s="35">
        <f t="shared" si="0"/>
        <v>74.0128</v>
      </c>
      <c r="E28" s="35">
        <f t="shared" si="1"/>
        <v>165.9872</v>
      </c>
    </row>
    <row r="29" spans="2:5" ht="12.75">
      <c r="B29">
        <v>13</v>
      </c>
      <c r="C29" s="35">
        <f>B29*C13</f>
        <v>260</v>
      </c>
      <c r="D29" s="35">
        <f t="shared" si="0"/>
        <v>80.18053333333333</v>
      </c>
      <c r="E29" s="35">
        <f t="shared" si="1"/>
        <v>179.81946666666667</v>
      </c>
    </row>
    <row r="30" spans="2:5" ht="12.75">
      <c r="B30">
        <v>14</v>
      </c>
      <c r="C30" s="35">
        <f>B30*C13</f>
        <v>280</v>
      </c>
      <c r="D30" s="35">
        <f t="shared" si="0"/>
        <v>86.34826666666666</v>
      </c>
      <c r="E30" s="35">
        <f t="shared" si="1"/>
        <v>193.65173333333334</v>
      </c>
    </row>
    <row r="31" spans="2:5" ht="12.75">
      <c r="B31">
        <v>15</v>
      </c>
      <c r="C31" s="35">
        <f>B31*C13</f>
        <v>300</v>
      </c>
      <c r="D31" s="35">
        <f t="shared" si="0"/>
        <v>92.51599999999999</v>
      </c>
      <c r="E31" s="35">
        <f t="shared" si="1"/>
        <v>207.484</v>
      </c>
    </row>
    <row r="32" spans="2:5" ht="12.75">
      <c r="B32">
        <v>16</v>
      </c>
      <c r="C32" s="35">
        <f>B32*C13</f>
        <v>320</v>
      </c>
      <c r="D32" s="35">
        <f t="shared" si="0"/>
        <v>98.68373333333332</v>
      </c>
      <c r="E32" s="35">
        <f t="shared" si="1"/>
        <v>221.31626666666668</v>
      </c>
    </row>
    <row r="33" spans="2:5" ht="12.75">
      <c r="B33">
        <v>17</v>
      </c>
      <c r="C33" s="35">
        <f>B33*C13</f>
        <v>340</v>
      </c>
      <c r="D33" s="35">
        <f t="shared" si="0"/>
        <v>104.85146666666665</v>
      </c>
      <c r="E33" s="35">
        <f t="shared" si="1"/>
        <v>235.14853333333335</v>
      </c>
    </row>
    <row r="34" spans="2:5" ht="12.75">
      <c r="B34">
        <v>18</v>
      </c>
      <c r="C34" s="35">
        <f>B34*C13</f>
        <v>360</v>
      </c>
      <c r="D34" s="35">
        <f t="shared" si="0"/>
        <v>111.01919999999998</v>
      </c>
      <c r="E34" s="35">
        <f t="shared" si="1"/>
        <v>248.98080000000002</v>
      </c>
    </row>
    <row r="35" spans="2:5" ht="12.75">
      <c r="B35">
        <v>19</v>
      </c>
      <c r="C35" s="35">
        <f>B35*C13</f>
        <v>380</v>
      </c>
      <c r="D35" s="35">
        <f t="shared" si="0"/>
        <v>117.18693333333331</v>
      </c>
      <c r="E35" s="35">
        <f t="shared" si="1"/>
        <v>262.8130666666667</v>
      </c>
    </row>
    <row r="36" spans="2:5" ht="12.75">
      <c r="B36">
        <v>20</v>
      </c>
      <c r="C36" s="35">
        <f>B36*C13</f>
        <v>400</v>
      </c>
      <c r="D36" s="35">
        <f t="shared" si="0"/>
        <v>123.35466666666665</v>
      </c>
      <c r="E36" s="35">
        <f t="shared" si="1"/>
        <v>276.6453333333334</v>
      </c>
    </row>
  </sheetData>
  <sheetProtection/>
  <mergeCells count="1">
    <mergeCell ref="B2:K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Lyme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www.FamilyConsumerSciences.com</dc:creator>
  <cp:keywords>Fundraisers</cp:keywords>
  <dc:description/>
  <cp:lastModifiedBy>Jonathan</cp:lastModifiedBy>
  <dcterms:created xsi:type="dcterms:W3CDTF">2009-10-23T13:21:03Z</dcterms:created>
  <dcterms:modified xsi:type="dcterms:W3CDTF">2011-12-26T19:57:38Z</dcterms:modified>
  <cp:category/>
  <cp:version/>
  <cp:contentType/>
  <cp:contentStatus/>
</cp:coreProperties>
</file>