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0115" windowHeight="5955"/>
  </bookViews>
  <sheets>
    <sheet name="2 Six Inch Different Subs" sheetId="1" r:id="rId1"/>
    <sheet name="$5 Footlong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3" i="2" l="1"/>
  <c r="D3" i="2"/>
  <c r="C3" i="2"/>
  <c r="D4" i="2"/>
  <c r="C4" i="2"/>
  <c r="D6" i="2"/>
  <c r="D5" i="2"/>
  <c r="C5" i="2"/>
  <c r="C6" i="2"/>
  <c r="D8" i="2"/>
  <c r="D10" i="2"/>
  <c r="B17" i="2"/>
  <c r="B18" i="2" s="1"/>
  <c r="B22" i="2"/>
  <c r="D7" i="2"/>
  <c r="D11" i="2"/>
  <c r="D9" i="2"/>
  <c r="C10" i="2"/>
  <c r="C7" i="2"/>
  <c r="D21" i="2" l="1"/>
  <c r="D12" i="2"/>
  <c r="B21" i="2" s="1"/>
  <c r="D18" i="1"/>
  <c r="D17" i="1"/>
  <c r="C17" i="1"/>
  <c r="D25" i="1"/>
  <c r="C24" i="1"/>
  <c r="D24" i="1" s="1"/>
  <c r="D23" i="1"/>
  <c r="D22" i="1"/>
  <c r="D21" i="1"/>
  <c r="C21" i="1"/>
  <c r="D20" i="1"/>
  <c r="D6" i="1"/>
  <c r="D5" i="1"/>
  <c r="D4" i="1"/>
  <c r="C11" i="1"/>
  <c r="D11" i="1" s="1"/>
  <c r="D12" i="1"/>
  <c r="D10" i="1"/>
  <c r="D9" i="1"/>
  <c r="D8" i="1"/>
  <c r="C8" i="1"/>
  <c r="D7" i="1"/>
  <c r="D26" i="1" l="1"/>
  <c r="D13" i="1"/>
  <c r="B34" i="1" s="1"/>
  <c r="C19" i="1"/>
  <c r="D34" i="1" s="1"/>
</calcChain>
</file>

<file path=xl/sharedStrings.xml><?xml version="1.0" encoding="utf-8"?>
<sst xmlns="http://schemas.openxmlformats.org/spreadsheetml/2006/main" count="98" uniqueCount="66">
  <si>
    <t>Cold Cut Sub Ingredients</t>
  </si>
  <si>
    <t>Grocery Store Quantity</t>
  </si>
  <si>
    <t>Grocery Store Price</t>
  </si>
  <si>
    <t xml:space="preserve">Price per </t>
  </si>
  <si>
    <t>(serving size)</t>
  </si>
  <si>
    <t>Ham (2 slices)</t>
  </si>
  <si>
    <t>Salami (2 slices)</t>
  </si>
  <si>
    <t>Bologna (1 slice)</t>
  </si>
  <si>
    <t>Swiss Cheese (1 slice)</t>
  </si>
  <si>
    <t>Tomatoes (3 slices)</t>
  </si>
  <si>
    <t>Lettuce (6” piece)</t>
  </si>
  <si>
    <t>Banana Peppers (5 ct)</t>
  </si>
  <si>
    <t>Whole Wheat bread (6” )</t>
  </si>
  <si>
    <t>Ranch Dressing (1 Tbsp)</t>
  </si>
  <si>
    <t>Total</t>
  </si>
  <si>
    <t>Tuna Sub Ingredients</t>
  </si>
  <si>
    <t>Mayo (1 Tbsp)</t>
  </si>
  <si>
    <t>Swiss Cheese (1 Slice)</t>
  </si>
  <si>
    <t>Whole Wheat bread (6”)</t>
  </si>
  <si>
    <t>Tuna Sub Price</t>
  </si>
  <si>
    <t>Cold Cut Sub Price</t>
  </si>
  <si>
    <t>Sales Tax</t>
  </si>
  <si>
    <t>Total Cost of Homemade Sandwiches per Week</t>
  </si>
  <si>
    <t>Total Cost of Subway Sandwiches per Week</t>
  </si>
  <si>
    <t>10 slices</t>
  </si>
  <si>
    <t>5 total-half a plum tomato per sandwich</t>
  </si>
  <si>
    <t>1 head iceberg- 10th of a head per sandwich</t>
  </si>
  <si>
    <t>1 jar = approx 56 slices</t>
  </si>
  <si>
    <t>16oz bottle = 32 Tbsp</t>
  </si>
  <si>
    <t>2 - 6 count pkgs</t>
  </si>
  <si>
    <t>9oz tub =approx 18 slices</t>
  </si>
  <si>
    <t>8oz = 44 slices</t>
  </si>
  <si>
    <t>16 slices</t>
  </si>
  <si>
    <t xml:space="preserve">Total </t>
  </si>
  <si>
    <t>2 - 12oz cans; approx 5oz per sandwich</t>
  </si>
  <si>
    <t>Tuna (5 oz)</t>
  </si>
  <si>
    <t>18oz =36 Tbs</t>
  </si>
  <si>
    <t>Total Cost of Groceries</t>
  </si>
  <si>
    <t>Subway Economics</t>
  </si>
  <si>
    <t xml:space="preserve">Analysis </t>
  </si>
  <si>
    <t>Ham (2 slice)</t>
  </si>
  <si>
    <t>Roast Beef (4 slices)</t>
  </si>
  <si>
    <t>Turkey (4 slices)</t>
  </si>
  <si>
    <t>Footlong Club Sub Ingredients</t>
  </si>
  <si>
    <t>Swiss Cheese (4 slice)</t>
  </si>
  <si>
    <t>Tomatoes (6 slices)</t>
  </si>
  <si>
    <t>Lettuce (2 -6” pieces)</t>
  </si>
  <si>
    <t>Banana Peppers (10 ct)</t>
  </si>
  <si>
    <t>Whole Wheat bread (12” )</t>
  </si>
  <si>
    <t>Ranch Dressing (2 Tbsp)</t>
  </si>
  <si>
    <t>5 total-one per sandwich</t>
  </si>
  <si>
    <t>1 head iceberg- 5th of a head per sandwich</t>
  </si>
  <si>
    <t>$5 Footlong Sub Price</t>
  </si>
  <si>
    <t>2 - 6 count 6" pkgs</t>
  </si>
  <si>
    <t>2 Pks of 10 slices</t>
  </si>
  <si>
    <t>2- 9oz tubs= 14 slices</t>
  </si>
  <si>
    <t>Annual Savings by eating at Subway    (50 wks/yr)</t>
  </si>
  <si>
    <t>Assumptions</t>
  </si>
  <si>
    <t>2 -9oz tubs =approx. 18 slices</t>
  </si>
  <si>
    <t>Eat Subway 5 days a week for 50 weeks a year</t>
  </si>
  <si>
    <t>Only purchase $5 footlong each time</t>
  </si>
  <si>
    <t>Mark &amp; Mindy split the $5 footlong</t>
  </si>
  <si>
    <t>Mark &amp; Mindy do not purchase anything else from Subway but the sandwiches</t>
  </si>
  <si>
    <t>Discussion</t>
  </si>
  <si>
    <t>With the $171.68 that Mark &amp; Mindy save by buying Subway sandwiches they could buy a $3.43 bag of chips to share for the week</t>
  </si>
  <si>
    <t>Eventhough they would have a net savings of zero, they would save the time preparing sandwiches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</si>
</sst>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8" fontId="0" fillId="0" borderId="0" xfId="0" applyNumberFormat="1"/>
    <xf numFmtId="0" fontId="4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4" fontId="3" fillId="0" borderId="6" xfId="1" applyFont="1" applyBorder="1" applyAlignment="1">
      <alignment vertical="center" wrapText="1"/>
    </xf>
    <xf numFmtId="0" fontId="4" fillId="0" borderId="6" xfId="0" applyFont="1" applyBorder="1" applyAlignment="1">
      <alignment horizontal="right" vertical="center" wrapText="1"/>
    </xf>
    <xf numFmtId="44" fontId="4" fillId="0" borderId="6" xfId="1" applyFont="1" applyBorder="1" applyAlignment="1">
      <alignment horizontal="right" vertical="center" wrapText="1"/>
    </xf>
    <xf numFmtId="44" fontId="4" fillId="0" borderId="1" xfId="0" applyNumberFormat="1" applyFont="1" applyBorder="1" applyAlignment="1">
      <alignment vertical="center" wrapText="1"/>
    </xf>
    <xf numFmtId="44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 wrapText="1"/>
    </xf>
    <xf numFmtId="0" fontId="0" fillId="0" borderId="0" xfId="0" applyBorder="1"/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4" fontId="3" fillId="0" borderId="0" xfId="1" applyFont="1" applyBorder="1" applyAlignment="1">
      <alignment vertical="center" wrapText="1"/>
    </xf>
    <xf numFmtId="44" fontId="4" fillId="0" borderId="0" xfId="0" applyNumberFormat="1" applyFont="1" applyBorder="1" applyAlignment="1">
      <alignment vertical="center" wrapText="1"/>
    </xf>
    <xf numFmtId="44" fontId="4" fillId="0" borderId="7" xfId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44" fontId="4" fillId="0" borderId="5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8" fontId="5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8" fontId="5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44" fontId="5" fillId="0" borderId="7" xfId="0" applyNumberFormat="1" applyFont="1" applyBorder="1" applyAlignment="1">
      <alignment vertical="center" wrapText="1"/>
    </xf>
    <xf numFmtId="44" fontId="5" fillId="0" borderId="6" xfId="1" applyFont="1" applyBorder="1" applyAlignment="1">
      <alignment vertical="center" wrapText="1"/>
    </xf>
    <xf numFmtId="0" fontId="4" fillId="0" borderId="0" xfId="0" applyFont="1"/>
    <xf numFmtId="0" fontId="4" fillId="0" borderId="8" xfId="0" applyFont="1" applyBorder="1" applyAlignment="1">
      <alignment wrapText="1"/>
    </xf>
    <xf numFmtId="0" fontId="4" fillId="0" borderId="14" xfId="0" applyFont="1" applyBorder="1"/>
    <xf numFmtId="0" fontId="3" fillId="0" borderId="0" xfId="0" applyFont="1"/>
    <xf numFmtId="44" fontId="5" fillId="0" borderId="9" xfId="0" applyNumberFormat="1" applyFont="1" applyBorder="1"/>
    <xf numFmtId="0" fontId="3" fillId="0" borderId="15" xfId="0" applyFont="1" applyBorder="1" applyAlignment="1">
      <alignment vertical="center" wrapText="1"/>
    </xf>
    <xf numFmtId="44" fontId="3" fillId="0" borderId="15" xfId="1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wrapText="1"/>
    </xf>
    <xf numFmtId="44" fontId="8" fillId="0" borderId="1" xfId="1" applyFont="1" applyBorder="1"/>
    <xf numFmtId="0" fontId="0" fillId="0" borderId="13" xfId="0" applyBorder="1"/>
    <xf numFmtId="0" fontId="2" fillId="0" borderId="12" xfId="0" applyFont="1" applyBorder="1" applyAlignment="1">
      <alignment wrapText="1"/>
    </xf>
    <xf numFmtId="44" fontId="0" fillId="0" borderId="0" xfId="0" applyNumberFormat="1" applyBorder="1"/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8" fontId="5" fillId="0" borderId="16" xfId="0" applyNumberFormat="1" applyFont="1" applyBorder="1" applyAlignment="1">
      <alignment horizontal="center" vertical="center" wrapText="1"/>
    </xf>
    <xf numFmtId="8" fontId="5" fillId="0" borderId="7" xfId="0" applyNumberFormat="1" applyFont="1" applyBorder="1" applyAlignment="1">
      <alignment horizontal="center" vertical="center" wrapText="1"/>
    </xf>
    <xf numFmtId="8" fontId="5" fillId="0" borderId="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29" zoomScaleNormal="100" workbookViewId="0">
      <selection activeCell="F31" sqref="F31"/>
    </sheetView>
  </sheetViews>
  <sheetFormatPr defaultRowHeight="15" x14ac:dyDescent="0.25"/>
  <cols>
    <col min="1" max="1" width="24.140625" bestFit="1" customWidth="1"/>
    <col min="2" max="2" width="22.42578125" bestFit="1" customWidth="1"/>
    <col min="3" max="4" width="18.85546875" bestFit="1" customWidth="1"/>
  </cols>
  <sheetData>
    <row r="1" spans="1:7" ht="27" thickBot="1" x14ac:dyDescent="0.3">
      <c r="A1" s="50" t="s">
        <v>38</v>
      </c>
      <c r="B1" s="50"/>
      <c r="C1" s="50"/>
      <c r="D1" s="50"/>
    </row>
    <row r="2" spans="1:7" ht="30.75" customHeight="1" x14ac:dyDescent="0.25">
      <c r="A2" s="52" t="s">
        <v>0</v>
      </c>
      <c r="B2" s="52" t="s">
        <v>1</v>
      </c>
      <c r="C2" s="52" t="s">
        <v>2</v>
      </c>
      <c r="D2" s="41" t="s">
        <v>3</v>
      </c>
    </row>
    <row r="3" spans="1:7" ht="16.5" thickBot="1" x14ac:dyDescent="0.3">
      <c r="A3" s="53"/>
      <c r="B3" s="53"/>
      <c r="C3" s="53"/>
      <c r="D3" s="42" t="s">
        <v>4</v>
      </c>
    </row>
    <row r="4" spans="1:7" ht="32.25" thickBot="1" x14ac:dyDescent="0.3">
      <c r="A4" s="1" t="s">
        <v>5</v>
      </c>
      <c r="B4" s="2" t="s">
        <v>30</v>
      </c>
      <c r="C4" s="7">
        <v>2.79</v>
      </c>
      <c r="D4" s="7">
        <f>(C4/18)*2</f>
        <v>0.31</v>
      </c>
    </row>
    <row r="5" spans="1:7" ht="16.5" thickBot="1" x14ac:dyDescent="0.3">
      <c r="A5" s="1" t="s">
        <v>6</v>
      </c>
      <c r="B5" s="2" t="s">
        <v>31</v>
      </c>
      <c r="C5" s="7">
        <v>4.49</v>
      </c>
      <c r="D5" s="7">
        <f>(C5/44)*2</f>
        <v>0.2040909090909091</v>
      </c>
    </row>
    <row r="6" spans="1:7" ht="16.5" thickBot="1" x14ac:dyDescent="0.3">
      <c r="A6" s="1" t="s">
        <v>7</v>
      </c>
      <c r="B6" s="2" t="s">
        <v>32</v>
      </c>
      <c r="C6" s="7">
        <v>2.79</v>
      </c>
      <c r="D6" s="7">
        <f>C6/16</f>
        <v>0.174375</v>
      </c>
    </row>
    <row r="7" spans="1:7" ht="16.5" thickBot="1" x14ac:dyDescent="0.3">
      <c r="A7" s="1" t="s">
        <v>8</v>
      </c>
      <c r="B7" s="2" t="s">
        <v>24</v>
      </c>
      <c r="C7" s="7">
        <v>2.99</v>
      </c>
      <c r="D7" s="7">
        <f>C7/10</f>
        <v>0.29900000000000004</v>
      </c>
    </row>
    <row r="8" spans="1:7" ht="32.25" thickBot="1" x14ac:dyDescent="0.3">
      <c r="A8" s="1" t="s">
        <v>9</v>
      </c>
      <c r="B8" s="2" t="s">
        <v>25</v>
      </c>
      <c r="C8" s="7">
        <f>0.59*5</f>
        <v>2.9499999999999997</v>
      </c>
      <c r="D8" s="7">
        <f>0.59/2</f>
        <v>0.29499999999999998</v>
      </c>
    </row>
    <row r="9" spans="1:7" ht="48" thickBot="1" x14ac:dyDescent="0.3">
      <c r="A9" s="1" t="s">
        <v>10</v>
      </c>
      <c r="B9" s="2" t="s">
        <v>26</v>
      </c>
      <c r="C9" s="7">
        <v>1.79</v>
      </c>
      <c r="D9" s="7">
        <f>C9/10</f>
        <v>0.17899999999999999</v>
      </c>
    </row>
    <row r="10" spans="1:7" ht="32.25" thickBot="1" x14ac:dyDescent="0.3">
      <c r="A10" s="1" t="s">
        <v>11</v>
      </c>
      <c r="B10" s="2" t="s">
        <v>27</v>
      </c>
      <c r="C10" s="7">
        <v>2.99</v>
      </c>
      <c r="D10" s="7">
        <f>(C10/56)*5</f>
        <v>0.26696428571428571</v>
      </c>
    </row>
    <row r="11" spans="1:7" ht="32.25" thickBot="1" x14ac:dyDescent="0.3">
      <c r="A11" s="1" t="s">
        <v>12</v>
      </c>
      <c r="B11" s="2" t="s">
        <v>29</v>
      </c>
      <c r="C11" s="7">
        <f>3.29*2</f>
        <v>6.58</v>
      </c>
      <c r="D11" s="7">
        <f>C11/12</f>
        <v>0.54833333333333334</v>
      </c>
    </row>
    <row r="12" spans="1:7" ht="16.5" thickBot="1" x14ac:dyDescent="0.3">
      <c r="A12" s="1" t="s">
        <v>13</v>
      </c>
      <c r="B12" s="2" t="s">
        <v>28</v>
      </c>
      <c r="C12" s="7">
        <v>2</v>
      </c>
      <c r="D12" s="7">
        <f>C12/32</f>
        <v>6.25E-2</v>
      </c>
    </row>
    <row r="13" spans="1:7" ht="16.5" thickBot="1" x14ac:dyDescent="0.3">
      <c r="A13" s="20"/>
      <c r="B13" s="21"/>
      <c r="C13" s="9" t="s">
        <v>33</v>
      </c>
      <c r="D13" s="7">
        <f>SUM(D4:D12)</f>
        <v>2.3392635281385283</v>
      </c>
    </row>
    <row r="14" spans="1:7" ht="16.5" thickBot="1" x14ac:dyDescent="0.3">
      <c r="A14" s="19"/>
      <c r="B14" s="17"/>
      <c r="C14" s="18"/>
      <c r="D14" s="16"/>
      <c r="E14" s="13"/>
      <c r="G14" s="13"/>
    </row>
    <row r="15" spans="1:7" ht="15.75" x14ac:dyDescent="0.25">
      <c r="A15" s="52" t="s">
        <v>15</v>
      </c>
      <c r="B15" s="52" t="s">
        <v>1</v>
      </c>
      <c r="C15" s="41" t="s">
        <v>3</v>
      </c>
      <c r="D15" s="52" t="s">
        <v>2</v>
      </c>
      <c r="F15" s="24"/>
    </row>
    <row r="16" spans="1:7" ht="16.5" thickBot="1" x14ac:dyDescent="0.3">
      <c r="A16" s="53"/>
      <c r="B16" s="53"/>
      <c r="C16" s="42" t="s">
        <v>4</v>
      </c>
      <c r="D16" s="53"/>
    </row>
    <row r="17" spans="1:6" ht="32.25" thickBot="1" x14ac:dyDescent="0.3">
      <c r="A17" s="1" t="s">
        <v>35</v>
      </c>
      <c r="B17" s="2" t="s">
        <v>34</v>
      </c>
      <c r="C17" s="7">
        <f>4.29*2</f>
        <v>8.58</v>
      </c>
      <c r="D17" s="7">
        <f>C17/5</f>
        <v>1.716</v>
      </c>
    </row>
    <row r="18" spans="1:6" ht="16.5" thickBot="1" x14ac:dyDescent="0.3">
      <c r="A18" s="1" t="s">
        <v>16</v>
      </c>
      <c r="B18" s="2" t="s">
        <v>36</v>
      </c>
      <c r="C18" s="7">
        <v>2.79</v>
      </c>
      <c r="D18" s="7">
        <f>C18/36</f>
        <v>7.7499999999999999E-2</v>
      </c>
    </row>
    <row r="19" spans="1:6" ht="16.5" thickBot="1" x14ac:dyDescent="0.3">
      <c r="A19" s="14"/>
      <c r="B19" s="8" t="s">
        <v>14</v>
      </c>
      <c r="C19" s="10">
        <f>SUM(C4:C12)+C17+C18</f>
        <v>40.739999999999995</v>
      </c>
      <c r="D19" s="15"/>
      <c r="E19" s="13"/>
    </row>
    <row r="20" spans="1:6" ht="16.5" thickBot="1" x14ac:dyDescent="0.3">
      <c r="A20" s="39" t="s">
        <v>17</v>
      </c>
      <c r="B20" s="2" t="s">
        <v>24</v>
      </c>
      <c r="C20" s="7">
        <v>2.99</v>
      </c>
      <c r="D20" s="40">
        <f>C20/10</f>
        <v>0.29900000000000004</v>
      </c>
    </row>
    <row r="21" spans="1:6" ht="32.25" thickBot="1" x14ac:dyDescent="0.3">
      <c r="A21" s="1" t="s">
        <v>9</v>
      </c>
      <c r="B21" s="2" t="s">
        <v>25</v>
      </c>
      <c r="C21" s="7">
        <f>0.59*5</f>
        <v>2.9499999999999997</v>
      </c>
      <c r="D21" s="7">
        <f>0.59/2</f>
        <v>0.29499999999999998</v>
      </c>
    </row>
    <row r="22" spans="1:6" ht="48" thickBot="1" x14ac:dyDescent="0.3">
      <c r="A22" s="1" t="s">
        <v>10</v>
      </c>
      <c r="B22" s="2" t="s">
        <v>26</v>
      </c>
      <c r="C22" s="7">
        <v>1.79</v>
      </c>
      <c r="D22" s="7">
        <f>C22/10</f>
        <v>0.17899999999999999</v>
      </c>
    </row>
    <row r="23" spans="1:6" ht="32.25" thickBot="1" x14ac:dyDescent="0.3">
      <c r="A23" s="1" t="s">
        <v>11</v>
      </c>
      <c r="B23" s="2" t="s">
        <v>27</v>
      </c>
      <c r="C23" s="7">
        <v>2.99</v>
      </c>
      <c r="D23" s="7">
        <f>(C23/56)*5</f>
        <v>0.26696428571428571</v>
      </c>
    </row>
    <row r="24" spans="1:6" ht="16.5" thickBot="1" x14ac:dyDescent="0.3">
      <c r="A24" s="1" t="s">
        <v>18</v>
      </c>
      <c r="B24" s="2" t="s">
        <v>29</v>
      </c>
      <c r="C24" s="7">
        <f>3.29*2</f>
        <v>6.58</v>
      </c>
      <c r="D24" s="7">
        <f>C24/12</f>
        <v>0.54833333333333334</v>
      </c>
    </row>
    <row r="25" spans="1:6" ht="16.5" thickBot="1" x14ac:dyDescent="0.3">
      <c r="A25" s="1" t="s">
        <v>13</v>
      </c>
      <c r="B25" s="2" t="s">
        <v>28</v>
      </c>
      <c r="C25" s="7">
        <v>2</v>
      </c>
      <c r="D25" s="7">
        <f>C25/32</f>
        <v>6.25E-2</v>
      </c>
    </row>
    <row r="26" spans="1:6" ht="16.5" thickBot="1" x14ac:dyDescent="0.3">
      <c r="A26" s="22"/>
      <c r="B26" s="23"/>
      <c r="C26" s="8" t="s">
        <v>33</v>
      </c>
      <c r="D26" s="11">
        <f>SUM(D17:D25)</f>
        <v>3.4442976190476187</v>
      </c>
    </row>
    <row r="27" spans="1:6" ht="15.75" x14ac:dyDescent="0.25">
      <c r="A27" s="5"/>
    </row>
    <row r="28" spans="1:6" ht="24" thickBot="1" x14ac:dyDescent="0.3">
      <c r="A28" s="51" t="s">
        <v>39</v>
      </c>
      <c r="B28" s="51"/>
      <c r="C28" s="51"/>
      <c r="D28" s="51"/>
    </row>
    <row r="29" spans="1:6" ht="32.25" thickBot="1" x14ac:dyDescent="0.3">
      <c r="A29" s="26" t="s">
        <v>19</v>
      </c>
      <c r="B29" s="27">
        <v>3.5</v>
      </c>
      <c r="C29" s="12" t="s">
        <v>20</v>
      </c>
      <c r="D29" s="27">
        <v>3.5</v>
      </c>
    </row>
    <row r="30" spans="1:6" ht="16.5" thickBot="1" x14ac:dyDescent="0.3">
      <c r="A30" s="28" t="s">
        <v>21</v>
      </c>
      <c r="B30" s="29">
        <v>0.21</v>
      </c>
      <c r="C30" s="8" t="s">
        <v>21</v>
      </c>
      <c r="D30" s="29">
        <v>0.21</v>
      </c>
      <c r="F30" s="3"/>
    </row>
    <row r="31" spans="1:6" ht="16.5" thickBot="1" x14ac:dyDescent="0.3">
      <c r="A31" s="28" t="s">
        <v>14</v>
      </c>
      <c r="B31" s="29">
        <v>3.71</v>
      </c>
      <c r="C31" s="8" t="s">
        <v>14</v>
      </c>
      <c r="D31" s="29">
        <v>3.71</v>
      </c>
    </row>
    <row r="32" spans="1:6" ht="15.75" x14ac:dyDescent="0.25">
      <c r="A32" s="25"/>
      <c r="B32" s="34"/>
      <c r="C32" s="34"/>
      <c r="D32" s="34"/>
    </row>
    <row r="33" spans="1:4" ht="16.5" thickBot="1" x14ac:dyDescent="0.3">
      <c r="A33" s="30"/>
      <c r="B33" s="34"/>
      <c r="C33" s="34"/>
      <c r="D33" s="34"/>
    </row>
    <row r="34" spans="1:4" ht="48" thickBot="1" x14ac:dyDescent="0.3">
      <c r="A34" s="31" t="s">
        <v>22</v>
      </c>
      <c r="B34" s="32">
        <f>(D13*5)+(D26*5)</f>
        <v>28.917805735930735</v>
      </c>
      <c r="C34" s="35" t="s">
        <v>37</v>
      </c>
      <c r="D34" s="38">
        <f>C19</f>
        <v>40.739999999999995</v>
      </c>
    </row>
    <row r="35" spans="1:4" ht="32.25" thickBot="1" x14ac:dyDescent="0.3">
      <c r="A35" s="4" t="s">
        <v>23</v>
      </c>
      <c r="B35" s="33">
        <v>37.1</v>
      </c>
      <c r="C35" s="34"/>
      <c r="D35" s="36"/>
    </row>
    <row r="36" spans="1:4" ht="15.75" x14ac:dyDescent="0.25">
      <c r="A36" s="6"/>
      <c r="B36" s="37"/>
      <c r="C36" s="37"/>
      <c r="D36" s="37"/>
    </row>
    <row r="37" spans="1:4" ht="15.75" x14ac:dyDescent="0.25">
      <c r="A37" s="6"/>
    </row>
  </sheetData>
  <mergeCells count="8">
    <mergeCell ref="A1:D1"/>
    <mergeCell ref="A28:D28"/>
    <mergeCell ref="A2:A3"/>
    <mergeCell ref="B2:B3"/>
    <mergeCell ref="C2:C3"/>
    <mergeCell ref="A15:A16"/>
    <mergeCell ref="B15:B16"/>
    <mergeCell ref="D15:D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I5" sqref="I5"/>
    </sheetView>
  </sheetViews>
  <sheetFormatPr defaultRowHeight="15" x14ac:dyDescent="0.25"/>
  <cols>
    <col min="1" max="1" width="22.28515625" customWidth="1"/>
    <col min="2" max="2" width="14.7109375" bestFit="1" customWidth="1"/>
    <col min="3" max="3" width="10.28515625" customWidth="1"/>
    <col min="4" max="4" width="14.28515625" customWidth="1"/>
  </cols>
  <sheetData>
    <row r="1" spans="1:4" ht="15.75" x14ac:dyDescent="0.25">
      <c r="A1" s="63" t="s">
        <v>43</v>
      </c>
      <c r="B1" s="63" t="s">
        <v>1</v>
      </c>
      <c r="C1" s="63" t="s">
        <v>2</v>
      </c>
      <c r="D1" s="48" t="s">
        <v>3</v>
      </c>
    </row>
    <row r="2" spans="1:4" ht="16.5" thickBot="1" x14ac:dyDescent="0.3">
      <c r="A2" s="64"/>
      <c r="B2" s="64"/>
      <c r="C2" s="64"/>
      <c r="D2" s="49" t="s">
        <v>4</v>
      </c>
    </row>
    <row r="3" spans="1:4" ht="48" thickBot="1" x14ac:dyDescent="0.3">
      <c r="A3" s="1" t="s">
        <v>42</v>
      </c>
      <c r="B3" s="2" t="s">
        <v>58</v>
      </c>
      <c r="C3" s="7">
        <f>2.79*2</f>
        <v>5.58</v>
      </c>
      <c r="D3" s="7">
        <f>(C3/36)*4</f>
        <v>0.62</v>
      </c>
    </row>
    <row r="4" spans="1:4" ht="32.25" thickBot="1" x14ac:dyDescent="0.3">
      <c r="A4" s="1" t="s">
        <v>41</v>
      </c>
      <c r="B4" s="2" t="s">
        <v>55</v>
      </c>
      <c r="C4" s="7">
        <f>3*2</f>
        <v>6</v>
      </c>
      <c r="D4" s="7">
        <f>(C4/28)*4</f>
        <v>0.8571428571428571</v>
      </c>
    </row>
    <row r="5" spans="1:4" ht="48" thickBot="1" x14ac:dyDescent="0.3">
      <c r="A5" s="1" t="s">
        <v>40</v>
      </c>
      <c r="B5" s="2" t="s">
        <v>58</v>
      </c>
      <c r="C5" s="7">
        <f>2.79*2</f>
        <v>5.58</v>
      </c>
      <c r="D5" s="7">
        <f>(C5/36)*2</f>
        <v>0.31</v>
      </c>
    </row>
    <row r="6" spans="1:4" ht="32.25" thickBot="1" x14ac:dyDescent="0.3">
      <c r="A6" s="1" t="s">
        <v>44</v>
      </c>
      <c r="B6" s="2" t="s">
        <v>54</v>
      </c>
      <c r="C6" s="7">
        <f>2.99*2</f>
        <v>5.98</v>
      </c>
      <c r="D6" s="7">
        <f>(C6/20)*4</f>
        <v>1.1960000000000002</v>
      </c>
    </row>
    <row r="7" spans="1:4" ht="32.25" thickBot="1" x14ac:dyDescent="0.3">
      <c r="A7" s="1" t="s">
        <v>45</v>
      </c>
      <c r="B7" s="2" t="s">
        <v>50</v>
      </c>
      <c r="C7" s="7">
        <f>0.59*5</f>
        <v>2.9499999999999997</v>
      </c>
      <c r="D7" s="7">
        <f>0.59</f>
        <v>0.59</v>
      </c>
    </row>
    <row r="8" spans="1:4" ht="63.75" thickBot="1" x14ac:dyDescent="0.3">
      <c r="A8" s="1" t="s">
        <v>46</v>
      </c>
      <c r="B8" s="2" t="s">
        <v>51</v>
      </c>
      <c r="C8" s="7">
        <v>1.79</v>
      </c>
      <c r="D8" s="7">
        <f>(C8/5)</f>
        <v>0.35799999999999998</v>
      </c>
    </row>
    <row r="9" spans="1:4" ht="32.25" thickBot="1" x14ac:dyDescent="0.3">
      <c r="A9" s="1" t="s">
        <v>47</v>
      </c>
      <c r="B9" s="2" t="s">
        <v>27</v>
      </c>
      <c r="C9" s="7">
        <v>2.99</v>
      </c>
      <c r="D9" s="7">
        <f>(C9/56)*10</f>
        <v>0.53392857142857142</v>
      </c>
    </row>
    <row r="10" spans="1:4" ht="32.25" thickBot="1" x14ac:dyDescent="0.3">
      <c r="A10" s="1" t="s">
        <v>48</v>
      </c>
      <c r="B10" s="2" t="s">
        <v>53</v>
      </c>
      <c r="C10" s="7">
        <f>3.29*2</f>
        <v>6.58</v>
      </c>
      <c r="D10" s="7">
        <f>(C10/12)*2</f>
        <v>1.0966666666666667</v>
      </c>
    </row>
    <row r="11" spans="1:4" ht="32.25" thickBot="1" x14ac:dyDescent="0.3">
      <c r="A11" s="1" t="s">
        <v>49</v>
      </c>
      <c r="B11" s="2" t="s">
        <v>28</v>
      </c>
      <c r="C11" s="7">
        <v>2</v>
      </c>
      <c r="D11" s="7">
        <f>(C11/32)*2</f>
        <v>0.125</v>
      </c>
    </row>
    <row r="12" spans="1:4" ht="16.5" thickBot="1" x14ac:dyDescent="0.3">
      <c r="A12" s="20"/>
      <c r="B12" s="21"/>
      <c r="C12" s="9" t="s">
        <v>33</v>
      </c>
      <c r="D12" s="7">
        <f>SUM(D3:D11)</f>
        <v>5.6867380952380948</v>
      </c>
    </row>
    <row r="15" spans="1:4" ht="24" thickBot="1" x14ac:dyDescent="0.3">
      <c r="A15" s="51" t="s">
        <v>39</v>
      </c>
      <c r="B15" s="51"/>
      <c r="C15" s="51"/>
      <c r="D15" s="51"/>
    </row>
    <row r="16" spans="1:4" ht="32.25" thickBot="1" x14ac:dyDescent="0.3">
      <c r="A16" s="26" t="s">
        <v>52</v>
      </c>
      <c r="B16" s="58">
        <v>5</v>
      </c>
      <c r="C16" s="59"/>
      <c r="D16" s="60"/>
    </row>
    <row r="17" spans="1:5" ht="16.5" thickBot="1" x14ac:dyDescent="0.3">
      <c r="A17" s="28" t="s">
        <v>21</v>
      </c>
      <c r="B17" s="58">
        <f>0.06*B16</f>
        <v>0.3</v>
      </c>
      <c r="C17" s="59"/>
      <c r="D17" s="60"/>
    </row>
    <row r="18" spans="1:5" ht="16.5" thickBot="1" x14ac:dyDescent="0.3">
      <c r="A18" s="28" t="s">
        <v>14</v>
      </c>
      <c r="B18" s="58">
        <f>B16+B17</f>
        <v>5.3</v>
      </c>
      <c r="C18" s="59"/>
      <c r="D18" s="60"/>
    </row>
    <row r="19" spans="1:5" ht="15.75" x14ac:dyDescent="0.25">
      <c r="A19" s="25"/>
      <c r="B19" s="34"/>
      <c r="C19" s="34"/>
      <c r="D19" s="34"/>
    </row>
    <row r="20" spans="1:5" ht="16.5" thickBot="1" x14ac:dyDescent="0.3">
      <c r="A20" s="30"/>
      <c r="B20" s="34"/>
      <c r="C20" s="34"/>
      <c r="D20" s="34"/>
    </row>
    <row r="21" spans="1:5" ht="63.75" thickBot="1" x14ac:dyDescent="0.3">
      <c r="A21" s="31" t="s">
        <v>22</v>
      </c>
      <c r="B21" s="32">
        <f>D12*5</f>
        <v>28.433690476190474</v>
      </c>
      <c r="C21" s="35" t="s">
        <v>37</v>
      </c>
      <c r="D21" s="38">
        <f>C3+C4+C5+C6+C7+C8+C9+C10+C11</f>
        <v>39.449999999999996</v>
      </c>
    </row>
    <row r="22" spans="1:5" ht="48" thickBot="1" x14ac:dyDescent="0.3">
      <c r="A22" s="4" t="s">
        <v>23</v>
      </c>
      <c r="B22" s="33">
        <f>5*5</f>
        <v>25</v>
      </c>
      <c r="C22" s="45"/>
      <c r="D22" s="36"/>
    </row>
    <row r="23" spans="1:5" ht="48" thickBot="1" x14ac:dyDescent="0.3">
      <c r="A23" s="43" t="s">
        <v>56</v>
      </c>
      <c r="B23" s="44">
        <f>(B21-B22)*50</f>
        <v>171.68452380952371</v>
      </c>
      <c r="C23" s="46"/>
      <c r="D23" s="47"/>
      <c r="E23" s="13"/>
    </row>
    <row r="24" spans="1:5" x14ac:dyDescent="0.25">
      <c r="C24" s="13"/>
      <c r="D24" s="13"/>
    </row>
    <row r="25" spans="1:5" ht="24" thickBot="1" x14ac:dyDescent="0.3">
      <c r="A25" s="51" t="s">
        <v>57</v>
      </c>
      <c r="B25" s="51"/>
      <c r="C25" s="51"/>
      <c r="D25" s="51"/>
    </row>
    <row r="26" spans="1:5" x14ac:dyDescent="0.25">
      <c r="A26" s="61" t="s">
        <v>59</v>
      </c>
      <c r="B26" s="61"/>
      <c r="C26" s="61"/>
      <c r="D26" s="61"/>
    </row>
    <row r="27" spans="1:5" x14ac:dyDescent="0.25">
      <c r="A27" s="54" t="s">
        <v>60</v>
      </c>
      <c r="B27" s="54"/>
      <c r="C27" s="54"/>
      <c r="D27" s="54"/>
    </row>
    <row r="28" spans="1:5" x14ac:dyDescent="0.25">
      <c r="A28" s="54" t="s">
        <v>61</v>
      </c>
      <c r="B28" s="54"/>
      <c r="C28" s="54"/>
      <c r="D28" s="54"/>
    </row>
    <row r="29" spans="1:5" ht="33" customHeight="1" x14ac:dyDescent="0.25">
      <c r="A29" s="62" t="s">
        <v>62</v>
      </c>
      <c r="B29" s="62"/>
      <c r="C29" s="62"/>
      <c r="D29" s="62"/>
    </row>
    <row r="30" spans="1:5" x14ac:dyDescent="0.25">
      <c r="A30" s="54"/>
      <c r="B30" s="54"/>
      <c r="C30" s="54"/>
      <c r="D30" s="54"/>
    </row>
    <row r="31" spans="1:5" ht="24" thickBot="1" x14ac:dyDescent="0.3">
      <c r="A31" s="51" t="s">
        <v>63</v>
      </c>
      <c r="B31" s="51"/>
      <c r="C31" s="51"/>
      <c r="D31" s="51"/>
    </row>
    <row r="32" spans="1:5" ht="34.5" customHeight="1" x14ac:dyDescent="0.25">
      <c r="A32" s="55" t="s">
        <v>64</v>
      </c>
      <c r="B32" s="55"/>
      <c r="C32" s="55"/>
      <c r="D32" s="55"/>
    </row>
    <row r="33" spans="1:4" ht="34.5" customHeight="1" x14ac:dyDescent="0.25">
      <c r="A33" s="56" t="s">
        <v>65</v>
      </c>
      <c r="B33" s="56"/>
      <c r="C33" s="56"/>
      <c r="D33" s="56"/>
    </row>
    <row r="34" spans="1:4" x14ac:dyDescent="0.25">
      <c r="A34" s="57"/>
      <c r="B34" s="57"/>
      <c r="C34" s="57"/>
      <c r="D34" s="57"/>
    </row>
  </sheetData>
  <mergeCells count="17">
    <mergeCell ref="A29:D29"/>
    <mergeCell ref="A1:A2"/>
    <mergeCell ref="B1:B2"/>
    <mergeCell ref="C1:C2"/>
    <mergeCell ref="A15:D15"/>
    <mergeCell ref="B16:D16"/>
    <mergeCell ref="B17:D17"/>
    <mergeCell ref="B18:D18"/>
    <mergeCell ref="A25:D25"/>
    <mergeCell ref="A26:D26"/>
    <mergeCell ref="A27:D27"/>
    <mergeCell ref="A28:D28"/>
    <mergeCell ref="A30:D30"/>
    <mergeCell ref="A31:D31"/>
    <mergeCell ref="A32:D32"/>
    <mergeCell ref="A33:D33"/>
    <mergeCell ref="A34:D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 Six Inch Different Subs</vt:lpstr>
      <vt:lpstr>$5 Footlong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www.FamilyConsumerSciences.com</dc:creator>
  <cp:lastModifiedBy>Melanie</cp:lastModifiedBy>
  <dcterms:created xsi:type="dcterms:W3CDTF">2011-07-15T01:40:00Z</dcterms:created>
  <dcterms:modified xsi:type="dcterms:W3CDTF">2011-07-25T01:23:21Z</dcterms:modified>
</cp:coreProperties>
</file>